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GHG Data All 17-02-26\"/>
    </mc:Choice>
  </mc:AlternateContent>
  <xr:revisionPtr revIDLastSave="0" documentId="13_ncr:1_{5AAE0146-F770-4DA4-AA24-C3F449D1E89B}" xr6:coauthVersionLast="47" xr6:coauthVersionMax="47" xr10:uidLastSave="{00000000-0000-0000-0000-000000000000}"/>
  <bookViews>
    <workbookView xWindow="-120" yWindow="-120" windowWidth="20730" windowHeight="11160" xr2:uid="{41800064-377E-4180-8545-917FF7CD27CD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" i="1" l="1"/>
  <c r="R13" i="1"/>
  <c r="Q20" i="1"/>
  <c r="Q19" i="1"/>
  <c r="P20" i="1"/>
  <c r="O20" i="1"/>
  <c r="N20" i="1"/>
  <c r="M20" i="1"/>
  <c r="L20" i="1"/>
  <c r="K20" i="1"/>
  <c r="J20" i="1"/>
  <c r="I20" i="1"/>
  <c r="H20" i="1"/>
  <c r="G20" i="1"/>
  <c r="F20" i="1"/>
  <c r="P19" i="1"/>
  <c r="O19" i="1"/>
  <c r="N19" i="1"/>
  <c r="M19" i="1"/>
  <c r="L19" i="1"/>
  <c r="K19" i="1"/>
  <c r="J19" i="1"/>
  <c r="I19" i="1"/>
  <c r="H19" i="1"/>
  <c r="G19" i="1"/>
  <c r="F19" i="1"/>
  <c r="Q12" i="1"/>
  <c r="P12" i="1"/>
  <c r="O12" i="1"/>
  <c r="N12" i="1"/>
  <c r="M12" i="1"/>
  <c r="L12" i="1"/>
  <c r="K12" i="1"/>
  <c r="J12" i="1"/>
  <c r="I12" i="1"/>
  <c r="H12" i="1"/>
  <c r="G12" i="1"/>
  <c r="F12" i="1"/>
  <c r="Q11" i="1"/>
  <c r="P11" i="1"/>
  <c r="O11" i="1"/>
  <c r="N11" i="1"/>
  <c r="M11" i="1"/>
  <c r="L11" i="1"/>
  <c r="K11" i="1"/>
  <c r="J11" i="1"/>
  <c r="I11" i="1"/>
  <c r="H11" i="1"/>
  <c r="G11" i="1"/>
  <c r="F11" i="1"/>
  <c r="R17" i="1"/>
  <c r="R14" i="1"/>
  <c r="R7" i="1"/>
  <c r="S7" i="1" s="1"/>
  <c r="R20" i="1" l="1"/>
  <c r="R19" i="1"/>
  <c r="R12" i="1"/>
  <c r="R11" i="1"/>
</calcChain>
</file>

<file path=xl/sharedStrings.xml><?xml version="1.0" encoding="utf-8"?>
<sst xmlns="http://schemas.openxmlformats.org/spreadsheetml/2006/main" count="42" uniqueCount="36">
  <si>
    <t>Type of Waste</t>
  </si>
  <si>
    <t>Disposal Method</t>
  </si>
  <si>
    <t xml:space="preserve">Month </t>
  </si>
  <si>
    <t>Feb.</t>
  </si>
  <si>
    <t>Mar.</t>
  </si>
  <si>
    <t>April</t>
  </si>
  <si>
    <t xml:space="preserve">May </t>
  </si>
  <si>
    <t>June</t>
  </si>
  <si>
    <t>July</t>
  </si>
  <si>
    <t>Aug.</t>
  </si>
  <si>
    <t>Sept.</t>
  </si>
  <si>
    <t>Oct.</t>
  </si>
  <si>
    <t xml:space="preserve">Nov. </t>
  </si>
  <si>
    <t>Jan.25</t>
  </si>
  <si>
    <t>Dec.25</t>
  </si>
  <si>
    <t>Landfilling</t>
  </si>
  <si>
    <t>Incineration</t>
  </si>
  <si>
    <t>Recycle</t>
  </si>
  <si>
    <t>% of Disposal</t>
  </si>
  <si>
    <t xml:space="preserve">Total </t>
  </si>
  <si>
    <t>Metal Scrap [ MT ]</t>
  </si>
  <si>
    <t>Wodden Scrap [ Kg ]</t>
  </si>
  <si>
    <t>Chemical / RP Oil               [ Ltrs ]</t>
  </si>
  <si>
    <t>Hand Gloves / Cotton Waste                              [ Kg ]</t>
  </si>
  <si>
    <t>Plastic [ Kg ]</t>
  </si>
  <si>
    <t>General Waste                      [ Kg ]</t>
  </si>
  <si>
    <t>1)</t>
  </si>
  <si>
    <t>2)</t>
  </si>
  <si>
    <t>3)</t>
  </si>
  <si>
    <t>4)</t>
  </si>
  <si>
    <t>5)</t>
  </si>
  <si>
    <t>6)</t>
  </si>
  <si>
    <t>Total =</t>
  </si>
  <si>
    <t>Sr.     No.</t>
  </si>
  <si>
    <t>NASHIK AUTOTECH PVT.LTD.</t>
  </si>
  <si>
    <t>Category Wise Waste Monitoring System [ Period Jan.25 ~ Dec.25 ]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</si>
</sst>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1" fontId="5" fillId="2" borderId="0" xfId="1" applyNumberFormat="1" applyFont="1" applyFill="1" applyAlignment="1">
      <alignment horizontal="center" vertical="center"/>
    </xf>
    <xf numFmtId="46" fontId="3" fillId="0" borderId="14" xfId="0" quotePrefix="1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3" fillId="0" borderId="18" xfId="0" applyNumberFormat="1" applyFont="1" applyBorder="1" applyAlignment="1">
      <alignment horizontal="center" vertical="center"/>
    </xf>
    <xf numFmtId="9" fontId="3" fillId="0" borderId="14" xfId="0" applyNumberFormat="1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2" xfId="0" applyFont="1" applyBorder="1"/>
    <xf numFmtId="0" fontId="0" fillId="0" borderId="14" xfId="0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0" xfId="0" applyBorder="1"/>
    <xf numFmtId="0" fontId="6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Normal" xfId="0" builtinId="0"/>
    <cellStyle name="Normal 2 2" xfId="1" xr:uid="{504837E4-1B69-4FAF-9515-4E8195DC0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8759-6C10-47C8-9ED6-44D48FBC44F1}">
  <dimension ref="A1:V22"/>
  <sheetViews>
    <sheetView tabSelected="1" workbookViewId="0">
      <selection activeCell="A3" sqref="A3:S3"/>
    </sheetView>
  </sheetViews>
  <sheetFormatPr defaultRowHeight="15" x14ac:dyDescent="0.25"/>
  <cols>
    <col min="1" max="1" width="6" customWidth="1"/>
    <col min="3" max="3" width="10" customWidth="1"/>
  </cols>
  <sheetData>
    <row r="1" spans="1:22" ht="21" x14ac:dyDescent="0.35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3" spans="1:22" ht="21" x14ac:dyDescent="0.35">
      <c r="A3" s="12" t="s">
        <v>35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2" ht="15.75" thickBot="1" x14ac:dyDescent="0.3"/>
    <row r="5" spans="1:22" ht="21.75" customHeight="1" thickBot="1" x14ac:dyDescent="0.3">
      <c r="A5" s="18" t="s">
        <v>33</v>
      </c>
      <c r="B5" s="4" t="s">
        <v>0</v>
      </c>
      <c r="C5" s="5"/>
      <c r="D5" s="4" t="s">
        <v>1</v>
      </c>
      <c r="E5" s="5"/>
      <c r="F5" s="79" t="s">
        <v>2</v>
      </c>
      <c r="G5" s="80"/>
      <c r="H5" s="80"/>
      <c r="I5" s="80"/>
      <c r="J5" s="80"/>
      <c r="K5" s="80"/>
      <c r="L5" s="80"/>
      <c r="M5" s="80"/>
      <c r="N5" s="80"/>
      <c r="O5" s="80"/>
      <c r="P5" s="80"/>
      <c r="Q5" s="81"/>
      <c r="R5" s="15" t="s">
        <v>19</v>
      </c>
      <c r="S5" s="18" t="s">
        <v>18</v>
      </c>
      <c r="U5" s="1"/>
    </row>
    <row r="6" spans="1:22" ht="27" customHeight="1" thickBot="1" x14ac:dyDescent="0.3">
      <c r="A6" s="19"/>
      <c r="B6" s="6"/>
      <c r="C6" s="7"/>
      <c r="D6" s="6"/>
      <c r="E6" s="7"/>
      <c r="F6" s="2" t="s">
        <v>13</v>
      </c>
      <c r="G6" s="3" t="s">
        <v>3</v>
      </c>
      <c r="H6" s="3" t="s">
        <v>4</v>
      </c>
      <c r="I6" s="3" t="s">
        <v>5</v>
      </c>
      <c r="J6" s="3" t="s">
        <v>6</v>
      </c>
      <c r="K6" s="3" t="s">
        <v>7</v>
      </c>
      <c r="L6" s="3" t="s">
        <v>8</v>
      </c>
      <c r="M6" s="3" t="s">
        <v>9</v>
      </c>
      <c r="N6" s="3" t="s">
        <v>10</v>
      </c>
      <c r="O6" s="3" t="s">
        <v>11</v>
      </c>
      <c r="P6" s="3" t="s">
        <v>12</v>
      </c>
      <c r="Q6" s="2" t="s">
        <v>14</v>
      </c>
      <c r="R6" s="16"/>
      <c r="S6" s="19"/>
      <c r="T6" s="17"/>
      <c r="U6" s="1"/>
    </row>
    <row r="7" spans="1:22" ht="24.95" customHeight="1" thickBot="1" x14ac:dyDescent="0.3">
      <c r="A7" s="42" t="s">
        <v>26</v>
      </c>
      <c r="B7" s="10" t="s">
        <v>20</v>
      </c>
      <c r="C7" s="11"/>
      <c r="D7" s="13" t="s">
        <v>17</v>
      </c>
      <c r="E7" s="11"/>
      <c r="F7" s="50">
        <v>110</v>
      </c>
      <c r="G7" s="51">
        <v>122</v>
      </c>
      <c r="H7" s="51">
        <v>144</v>
      </c>
      <c r="I7" s="51">
        <v>150</v>
      </c>
      <c r="J7" s="51">
        <v>142</v>
      </c>
      <c r="K7" s="51">
        <v>130</v>
      </c>
      <c r="L7" s="51">
        <v>120</v>
      </c>
      <c r="M7" s="51">
        <v>125</v>
      </c>
      <c r="N7" s="51">
        <v>140</v>
      </c>
      <c r="O7" s="51">
        <v>160</v>
      </c>
      <c r="P7" s="51">
        <v>130</v>
      </c>
      <c r="Q7" s="52">
        <v>140</v>
      </c>
      <c r="R7" s="3">
        <f>SUM(F7:Q7)</f>
        <v>1613</v>
      </c>
      <c r="S7" s="3">
        <f>+R7/1613*100</f>
        <v>100</v>
      </c>
      <c r="T7" s="46"/>
      <c r="U7" s="46"/>
      <c r="V7" s="46"/>
    </row>
    <row r="8" spans="1:22" ht="24.95" customHeight="1" thickBot="1" x14ac:dyDescent="0.3">
      <c r="A8" s="49"/>
      <c r="B8" s="32"/>
      <c r="C8" s="33"/>
      <c r="D8" s="34"/>
      <c r="E8" s="35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4"/>
      <c r="S8" s="55"/>
      <c r="T8" s="46"/>
      <c r="U8" s="46"/>
      <c r="V8" s="46"/>
    </row>
    <row r="9" spans="1:22" ht="24.95" customHeight="1" thickBot="1" x14ac:dyDescent="0.3">
      <c r="A9" s="42" t="s">
        <v>27</v>
      </c>
      <c r="B9" s="10" t="s">
        <v>21</v>
      </c>
      <c r="C9" s="11"/>
      <c r="D9" s="10" t="s">
        <v>17</v>
      </c>
      <c r="E9" s="11"/>
      <c r="F9" s="56"/>
      <c r="G9" s="57"/>
      <c r="H9" s="57"/>
      <c r="I9" s="57"/>
      <c r="J9" s="57"/>
      <c r="K9" s="57"/>
      <c r="L9" s="57"/>
      <c r="M9" s="57"/>
      <c r="N9" s="57"/>
      <c r="O9" s="57"/>
      <c r="P9" s="57"/>
      <c r="Q9" s="58"/>
      <c r="R9" s="14"/>
      <c r="S9" s="14"/>
      <c r="T9" s="46"/>
      <c r="U9" s="46"/>
      <c r="V9" s="46"/>
    </row>
    <row r="10" spans="1:22" ht="24.95" customHeight="1" thickBot="1" x14ac:dyDescent="0.3">
      <c r="A10" s="49"/>
      <c r="B10" s="32"/>
      <c r="C10" s="33"/>
      <c r="D10" s="32"/>
      <c r="E10" s="33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  <c r="T10" s="46"/>
      <c r="U10" s="46"/>
      <c r="V10" s="46"/>
    </row>
    <row r="11" spans="1:22" ht="24.95" customHeight="1" thickBot="1" x14ac:dyDescent="0.3">
      <c r="A11" s="43" t="s">
        <v>28</v>
      </c>
      <c r="B11" s="26" t="s">
        <v>22</v>
      </c>
      <c r="C11" s="27"/>
      <c r="D11" s="22" t="s">
        <v>16</v>
      </c>
      <c r="E11" s="23"/>
      <c r="F11" s="59">
        <f>250*15%</f>
        <v>37.5</v>
      </c>
      <c r="G11" s="60">
        <f>236*15%</f>
        <v>35.4</v>
      </c>
      <c r="H11" s="60">
        <f>360*15%</f>
        <v>54</v>
      </c>
      <c r="I11" s="60">
        <f>400*15%</f>
        <v>60</v>
      </c>
      <c r="J11" s="60">
        <f>350*15%</f>
        <v>52.5</v>
      </c>
      <c r="K11" s="60">
        <f>350*15%</f>
        <v>52.5</v>
      </c>
      <c r="L11" s="60">
        <f>300*15%</f>
        <v>45</v>
      </c>
      <c r="M11" s="60">
        <f>400*15%</f>
        <v>60</v>
      </c>
      <c r="N11" s="60">
        <f>300*15%</f>
        <v>45</v>
      </c>
      <c r="O11" s="60">
        <f>400*15%</f>
        <v>60</v>
      </c>
      <c r="P11" s="60">
        <f>300*15%</f>
        <v>45</v>
      </c>
      <c r="Q11" s="61">
        <f>250*15%</f>
        <v>37.5</v>
      </c>
      <c r="R11" s="3">
        <f>SUM(F11:Q11)</f>
        <v>584.4</v>
      </c>
      <c r="S11" s="24">
        <v>0.15</v>
      </c>
      <c r="T11" s="46"/>
      <c r="U11" s="46"/>
      <c r="V11" s="46"/>
    </row>
    <row r="12" spans="1:22" ht="24.95" customHeight="1" thickBot="1" x14ac:dyDescent="0.3">
      <c r="A12" s="44"/>
      <c r="B12" s="28"/>
      <c r="C12" s="29"/>
      <c r="D12" s="8" t="s">
        <v>17</v>
      </c>
      <c r="E12" s="9"/>
      <c r="F12" s="62">
        <f>250*85%</f>
        <v>212.5</v>
      </c>
      <c r="G12" s="63">
        <f>236*85%</f>
        <v>200.6</v>
      </c>
      <c r="H12" s="63">
        <f>360*85%</f>
        <v>306</v>
      </c>
      <c r="I12" s="63">
        <f>400*85%</f>
        <v>340</v>
      </c>
      <c r="J12" s="63">
        <f>350*85%</f>
        <v>297.5</v>
      </c>
      <c r="K12" s="63">
        <f>350*85%</f>
        <v>297.5</v>
      </c>
      <c r="L12" s="63">
        <f>300*85%</f>
        <v>255</v>
      </c>
      <c r="M12" s="63">
        <f>400*85%</f>
        <v>340</v>
      </c>
      <c r="N12" s="63">
        <f>300*85%</f>
        <v>255</v>
      </c>
      <c r="O12" s="63">
        <f>400*85%</f>
        <v>340</v>
      </c>
      <c r="P12" s="63">
        <f>300*85%</f>
        <v>255</v>
      </c>
      <c r="Q12" s="64">
        <f>250*85%</f>
        <v>212.5</v>
      </c>
      <c r="R12" s="25">
        <f>SUM(F12:Q12)</f>
        <v>3311.6</v>
      </c>
      <c r="S12" s="31">
        <v>0.85</v>
      </c>
      <c r="T12" s="46"/>
      <c r="U12" s="46"/>
      <c r="V12" s="46"/>
    </row>
    <row r="13" spans="1:22" ht="24.95" customHeight="1" thickBot="1" x14ac:dyDescent="0.3">
      <c r="A13" s="49"/>
      <c r="B13" s="37"/>
      <c r="C13" s="38"/>
      <c r="D13" s="39"/>
      <c r="E13" s="40"/>
      <c r="F13" s="66"/>
      <c r="G13" s="67"/>
      <c r="H13" s="67"/>
      <c r="I13" s="67"/>
      <c r="J13" s="67"/>
      <c r="K13" s="67"/>
      <c r="L13" s="67"/>
      <c r="M13" s="67"/>
      <c r="N13" s="67"/>
      <c r="O13" s="67"/>
      <c r="P13" s="74"/>
      <c r="Q13" s="3" t="s">
        <v>32</v>
      </c>
      <c r="R13" s="41">
        <f>SUM(R11:R12)</f>
        <v>3896</v>
      </c>
      <c r="S13" s="65"/>
      <c r="T13" s="47"/>
      <c r="U13" s="47"/>
      <c r="V13" s="47"/>
    </row>
    <row r="14" spans="1:22" ht="24.95" customHeight="1" x14ac:dyDescent="0.25">
      <c r="A14" s="43" t="s">
        <v>29</v>
      </c>
      <c r="B14" s="26" t="s">
        <v>23</v>
      </c>
      <c r="C14" s="27"/>
      <c r="D14" s="26" t="s">
        <v>15</v>
      </c>
      <c r="E14" s="27"/>
      <c r="F14" s="68">
        <v>130</v>
      </c>
      <c r="G14" s="69">
        <v>136</v>
      </c>
      <c r="H14" s="69">
        <v>142</v>
      </c>
      <c r="I14" s="69">
        <v>140</v>
      </c>
      <c r="J14" s="69">
        <v>145</v>
      </c>
      <c r="K14" s="69">
        <v>130</v>
      </c>
      <c r="L14" s="69">
        <v>150</v>
      </c>
      <c r="M14" s="69">
        <v>130</v>
      </c>
      <c r="N14" s="69">
        <v>140</v>
      </c>
      <c r="O14" s="69">
        <v>130</v>
      </c>
      <c r="P14" s="69">
        <v>120</v>
      </c>
      <c r="Q14" s="70">
        <v>110</v>
      </c>
      <c r="R14" s="15">
        <f>SUM(F14:Q14)</f>
        <v>1603</v>
      </c>
      <c r="S14" s="30">
        <v>1</v>
      </c>
      <c r="T14" s="46"/>
      <c r="U14" s="46"/>
      <c r="V14" s="46"/>
    </row>
    <row r="15" spans="1:22" ht="33" customHeight="1" thickBot="1" x14ac:dyDescent="0.3">
      <c r="A15" s="44"/>
      <c r="B15" s="28"/>
      <c r="C15" s="29"/>
      <c r="D15" s="28"/>
      <c r="E15" s="29"/>
      <c r="F15" s="71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3"/>
      <c r="R15" s="16"/>
      <c r="S15" s="16"/>
      <c r="T15" s="46"/>
      <c r="U15" s="46"/>
      <c r="V15" s="46"/>
    </row>
    <row r="16" spans="1:22" ht="24.95" customHeight="1" thickBot="1" x14ac:dyDescent="0.3">
      <c r="A16" s="49"/>
      <c r="B16" s="32"/>
      <c r="C16" s="33"/>
      <c r="D16" s="32"/>
      <c r="E16" s="3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5"/>
      <c r="T16" s="46"/>
      <c r="U16" s="46"/>
      <c r="V16" s="46"/>
    </row>
    <row r="17" spans="1:22" ht="24.95" customHeight="1" thickBot="1" x14ac:dyDescent="0.3">
      <c r="A17" s="42" t="s">
        <v>30</v>
      </c>
      <c r="B17" s="10" t="s">
        <v>24</v>
      </c>
      <c r="C17" s="11"/>
      <c r="D17" s="10" t="s">
        <v>17</v>
      </c>
      <c r="E17" s="11"/>
      <c r="F17" s="56">
        <v>10</v>
      </c>
      <c r="G17" s="57">
        <v>15</v>
      </c>
      <c r="H17" s="57">
        <v>10</v>
      </c>
      <c r="I17" s="57">
        <v>15</v>
      </c>
      <c r="J17" s="57">
        <v>20</v>
      </c>
      <c r="K17" s="57">
        <v>10</v>
      </c>
      <c r="L17" s="57">
        <v>20</v>
      </c>
      <c r="M17" s="57">
        <v>30</v>
      </c>
      <c r="N17" s="57">
        <v>25</v>
      </c>
      <c r="O17" s="57">
        <v>30</v>
      </c>
      <c r="P17" s="57">
        <v>20</v>
      </c>
      <c r="Q17" s="58">
        <v>40</v>
      </c>
      <c r="R17" s="3">
        <f>SUM(F17:Q17)</f>
        <v>245</v>
      </c>
      <c r="S17" s="31">
        <v>1</v>
      </c>
      <c r="T17" s="46"/>
      <c r="U17" s="46"/>
      <c r="V17" s="46"/>
    </row>
    <row r="18" spans="1:22" ht="24.95" customHeight="1" thickBot="1" x14ac:dyDescent="0.3">
      <c r="A18" s="45"/>
      <c r="B18" s="32"/>
      <c r="C18" s="33"/>
      <c r="D18" s="32"/>
      <c r="E18" s="33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5"/>
      <c r="T18" s="46"/>
      <c r="U18" s="46"/>
      <c r="V18" s="46"/>
    </row>
    <row r="19" spans="1:22" ht="38.25" customHeight="1" thickBot="1" x14ac:dyDescent="0.3">
      <c r="A19" s="43" t="s">
        <v>31</v>
      </c>
      <c r="B19" s="26" t="s">
        <v>25</v>
      </c>
      <c r="C19" s="27"/>
      <c r="D19" s="13" t="s">
        <v>15</v>
      </c>
      <c r="E19" s="11"/>
      <c r="F19" s="56">
        <f>90*95%</f>
        <v>85.5</v>
      </c>
      <c r="G19" s="57">
        <f>80*95%</f>
        <v>76</v>
      </c>
      <c r="H19" s="56">
        <f>90*95%</f>
        <v>85.5</v>
      </c>
      <c r="I19" s="57">
        <f>100*95%</f>
        <v>95</v>
      </c>
      <c r="J19" s="56">
        <f>90*95%</f>
        <v>85.5</v>
      </c>
      <c r="K19" s="57">
        <f>70*95%</f>
        <v>66.5</v>
      </c>
      <c r="L19" s="57">
        <f>80*95%</f>
        <v>76</v>
      </c>
      <c r="M19" s="57">
        <f>70*95%</f>
        <v>66.5</v>
      </c>
      <c r="N19" s="57">
        <f>80*95%</f>
        <v>76</v>
      </c>
      <c r="O19" s="57">
        <f>60*95%</f>
        <v>57</v>
      </c>
      <c r="P19" s="57">
        <f>40*95%</f>
        <v>38</v>
      </c>
      <c r="Q19" s="58">
        <f>50*95%</f>
        <v>47.5</v>
      </c>
      <c r="R19" s="3">
        <f>SUM(F19:Q19)</f>
        <v>855</v>
      </c>
      <c r="S19" s="31">
        <v>0.95</v>
      </c>
      <c r="T19" s="46"/>
      <c r="U19" s="46"/>
      <c r="V19" s="46"/>
    </row>
    <row r="20" spans="1:22" ht="24.75" customHeight="1" thickBot="1" x14ac:dyDescent="0.3">
      <c r="A20" s="75"/>
      <c r="B20" s="20"/>
      <c r="C20" s="21"/>
      <c r="D20" s="13" t="s">
        <v>17</v>
      </c>
      <c r="E20" s="11"/>
      <c r="F20" s="56">
        <f>90*5%</f>
        <v>4.5</v>
      </c>
      <c r="G20" s="57">
        <f>80*5%</f>
        <v>4</v>
      </c>
      <c r="H20" s="56">
        <f>90*5%</f>
        <v>4.5</v>
      </c>
      <c r="I20" s="57">
        <f>100*5%</f>
        <v>5</v>
      </c>
      <c r="J20" s="56">
        <f>90*5%</f>
        <v>4.5</v>
      </c>
      <c r="K20" s="57">
        <f>70*5%</f>
        <v>3.5</v>
      </c>
      <c r="L20" s="57">
        <f>80*5%</f>
        <v>4</v>
      </c>
      <c r="M20" s="57">
        <f>70*5%</f>
        <v>3.5</v>
      </c>
      <c r="N20" s="57">
        <f>80*5%</f>
        <v>4</v>
      </c>
      <c r="O20" s="57">
        <f>60*5%</f>
        <v>3</v>
      </c>
      <c r="P20" s="57">
        <f>40*5%</f>
        <v>2</v>
      </c>
      <c r="Q20" s="58">
        <f>50*5%</f>
        <v>2.5</v>
      </c>
      <c r="R20" s="3">
        <f>SUM(F20:Q20)</f>
        <v>45</v>
      </c>
      <c r="S20" s="31">
        <v>0.05</v>
      </c>
      <c r="T20" s="48"/>
      <c r="U20" s="48"/>
      <c r="V20" s="48"/>
    </row>
    <row r="21" spans="1:22" ht="24.75" customHeight="1" thickBot="1" x14ac:dyDescent="0.3">
      <c r="A21" s="44"/>
      <c r="B21" s="28"/>
      <c r="C21" s="29"/>
      <c r="D21" s="76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8"/>
      <c r="Q21" s="3" t="s">
        <v>32</v>
      </c>
      <c r="R21" s="3">
        <f>SUM(R19:R20)</f>
        <v>900</v>
      </c>
      <c r="S21" s="36"/>
      <c r="T21" s="48"/>
      <c r="U21" s="48"/>
      <c r="V21" s="48"/>
    </row>
    <row r="22" spans="1:22" x14ac:dyDescent="0.25">
      <c r="T22" s="48"/>
      <c r="U22" s="48"/>
      <c r="V22" s="48"/>
    </row>
  </sheetData>
  <mergeCells count="56">
    <mergeCell ref="A3:S3"/>
    <mergeCell ref="A1:S1"/>
    <mergeCell ref="D20:E20"/>
    <mergeCell ref="A5:A6"/>
    <mergeCell ref="A11:A12"/>
    <mergeCell ref="A14:A15"/>
    <mergeCell ref="A19:A21"/>
    <mergeCell ref="B19:C21"/>
    <mergeCell ref="D21:P21"/>
    <mergeCell ref="T16:V16"/>
    <mergeCell ref="T17:V17"/>
    <mergeCell ref="T18:V18"/>
    <mergeCell ref="T19:V19"/>
    <mergeCell ref="S5:S6"/>
    <mergeCell ref="R5:R6"/>
    <mergeCell ref="S14:S15"/>
    <mergeCell ref="T7:V7"/>
    <mergeCell ref="T8:V8"/>
    <mergeCell ref="T9:V9"/>
    <mergeCell ref="T10:V10"/>
    <mergeCell ref="T11:V11"/>
    <mergeCell ref="T12:V12"/>
    <mergeCell ref="T14:V14"/>
    <mergeCell ref="T15:V15"/>
    <mergeCell ref="Q14:Q15"/>
    <mergeCell ref="R14:R15"/>
    <mergeCell ref="D12:E12"/>
    <mergeCell ref="B11:C12"/>
    <mergeCell ref="F18:S18"/>
    <mergeCell ref="F8:S8"/>
    <mergeCell ref="F16:S16"/>
    <mergeCell ref="F10:S10"/>
    <mergeCell ref="D7:E7"/>
    <mergeCell ref="D9:E9"/>
    <mergeCell ref="D17:E17"/>
    <mergeCell ref="D19:E19"/>
    <mergeCell ref="B7:C7"/>
    <mergeCell ref="B9:C9"/>
    <mergeCell ref="B17:C17"/>
    <mergeCell ref="B14:C15"/>
    <mergeCell ref="B5:C6"/>
    <mergeCell ref="D5:E6"/>
    <mergeCell ref="F5:Q5"/>
    <mergeCell ref="D11:E11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</mergeCells>
  <pageMargins left="0.31496062992125984" right="0.11811023622047245" top="0.35433070866141736" bottom="0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Umesh Kardile</dc:creator>
  <cp:lastModifiedBy>Umesh Kardile</cp:lastModifiedBy>
  <cp:lastPrinted>2026-07-18T06:54:27Z</cp:lastPrinted>
  <dcterms:created xsi:type="dcterms:W3CDTF">2026-07-17T10:04:50Z</dcterms:created>
  <dcterms:modified xsi:type="dcterms:W3CDTF">2026-07-18T08:27:11Z</dcterms:modified>
</cp:coreProperties>
</file>